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Fisioterapisti\2_Organizzazione\Titolari di incarichi di amministrazione, di direzione o di governo-titolari di inacrichi dirigenziali e PO\"/>
    </mc:Choice>
  </mc:AlternateContent>
  <bookViews>
    <workbookView xWindow="0" yWindow="0" windowWidth="28800" windowHeight="117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I13" i="1"/>
  <c r="I5" i="1"/>
  <c r="I7" i="1"/>
  <c r="I6" i="1"/>
  <c r="I8" i="1"/>
  <c r="I15" i="1"/>
  <c r="I18" i="1"/>
  <c r="I16" i="1"/>
  <c r="I17" i="1"/>
  <c r="I10" i="1"/>
  <c r="I12" i="1"/>
  <c r="I9" i="1"/>
  <c r="I11" i="1"/>
  <c r="I14" i="1"/>
  <c r="I19" i="1"/>
  <c r="K7" i="1" l="1"/>
  <c r="K13" i="1"/>
  <c r="K11" i="1"/>
  <c r="K10" i="1"/>
  <c r="K18" i="1"/>
  <c r="K17" i="1"/>
  <c r="K16" i="1"/>
  <c r="K15" i="1"/>
  <c r="K5" i="1"/>
  <c r="K4" i="1"/>
  <c r="K12" i="1"/>
  <c r="K9" i="1"/>
  <c r="K6" i="1"/>
  <c r="K8" i="1"/>
  <c r="K14" i="1"/>
  <c r="K19" i="1"/>
  <c r="K20" i="1"/>
</calcChain>
</file>

<file path=xl/sharedStrings.xml><?xml version="1.0" encoding="utf-8"?>
<sst xmlns="http://schemas.openxmlformats.org/spreadsheetml/2006/main" count="99" uniqueCount="37">
  <si>
    <t>CONSIGLIERI ORDINE</t>
  </si>
  <si>
    <t>NOMINATIVO</t>
  </si>
  <si>
    <t>PROVENIENZA 
INCARICATO</t>
  </si>
  <si>
    <t>OGGETTO INCARICO</t>
  </si>
  <si>
    <t>ATTO
 CONFERIMENTO</t>
  </si>
  <si>
    <t>DATA ATTO</t>
  </si>
  <si>
    <t>DATA INIZIO 
INCARICO</t>
  </si>
  <si>
    <t>DATA CONFERMA</t>
  </si>
  <si>
    <t>DATA FINE 
INCARICO</t>
  </si>
  <si>
    <t>COMUNICAZIONI AI SENSI 
DELL'ART.53, C.14, D.LGS.
165/2001 
(Comunicazione al Dipartimento della Funzione Pubblica - Perla 
PA)</t>
  </si>
  <si>
    <t>importo lordo</t>
  </si>
  <si>
    <t>eventuali componenti 
variabili o di risultato</t>
  </si>
  <si>
    <t>no</t>
  </si>
  <si>
    <t>NO</t>
  </si>
  <si>
    <t>CONSIGLIERE DELL'ORDINE</t>
  </si>
  <si>
    <t>REVISORE DEI CONTI</t>
  </si>
  <si>
    <t>COMPENSO/RIMBORSO ANNUO LORDO PREVISTO</t>
  </si>
  <si>
    <t>Mazzali Angelo Giovanni</t>
  </si>
  <si>
    <t>Passaretti Alessandra</t>
  </si>
  <si>
    <t>Cordani Claudio</t>
  </si>
  <si>
    <t>Perillo Sergio</t>
  </si>
  <si>
    <t>Calugiuri Roberta</t>
  </si>
  <si>
    <t>Fascio Edoardo</t>
  </si>
  <si>
    <t>Ferrandi Gloria</t>
  </si>
  <si>
    <t>Frigerio Pamela</t>
  </si>
  <si>
    <t>Giudici Sabrina</t>
  </si>
  <si>
    <t>Masseroni Marco</t>
  </si>
  <si>
    <t>Ottolini Anna Maria</t>
  </si>
  <si>
    <t>Pinna Andrea</t>
  </si>
  <si>
    <t>Podico Mirko Michele Natale Maria</t>
  </si>
  <si>
    <t>Privitera Emilia Roberta Maria</t>
  </si>
  <si>
    <t>Temporiti Federico</t>
  </si>
  <si>
    <t>Cenci Marco Joseph</t>
  </si>
  <si>
    <t>Galimberti Vittoria</t>
  </si>
  <si>
    <t>ESTRANEO PA</t>
  </si>
  <si>
    <t>PA</t>
  </si>
  <si>
    <t>IMPORTO LORDO EROGATO 
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</si>
</sst>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0" fillId="0" borderId="1" xfId="0" applyFill="1" applyBorder="1"/>
    <xf numFmtId="1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e" xfId="0" builtinId="0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I5" sqref="I5"/>
    </sheetView>
  </sheetViews>
  <sheetFormatPr defaultRowHeight="15" x14ac:dyDescent="0.25"/>
  <cols>
    <col min="1" max="1" width="33.140625" customWidth="1"/>
    <col min="2" max="2" width="19.85546875" customWidth="1"/>
    <col min="3" max="3" width="26.140625" customWidth="1"/>
    <col min="4" max="4" width="25.28515625" customWidth="1"/>
    <col min="5" max="5" width="15.42578125" customWidth="1"/>
    <col min="6" max="6" width="18" customWidth="1"/>
    <col min="7" max="7" width="17.7109375" customWidth="1"/>
    <col min="8" max="9" width="16.28515625" customWidth="1"/>
    <col min="10" max="10" width="24.42578125" customWidth="1"/>
    <col min="11" max="11" width="21.7109375" customWidth="1"/>
    <col min="12" max="12" width="29.5703125" customWidth="1"/>
  </cols>
  <sheetData>
    <row r="1" spans="1:12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1.5" customHeight="1" x14ac:dyDescent="0.25">
      <c r="A2" s="10" t="s">
        <v>1</v>
      </c>
      <c r="B2" s="11" t="s">
        <v>2</v>
      </c>
      <c r="C2" s="10" t="s">
        <v>3</v>
      </c>
      <c r="D2" s="11" t="s">
        <v>4</v>
      </c>
      <c r="E2" s="10" t="s">
        <v>5</v>
      </c>
      <c r="F2" s="11" t="s">
        <v>6</v>
      </c>
      <c r="G2" s="10" t="s">
        <v>7</v>
      </c>
      <c r="H2" s="11" t="s">
        <v>8</v>
      </c>
      <c r="I2" s="11" t="s">
        <v>16</v>
      </c>
      <c r="J2" s="11"/>
      <c r="K2" s="11" t="s">
        <v>36</v>
      </c>
      <c r="L2" s="11" t="s">
        <v>9</v>
      </c>
    </row>
    <row r="3" spans="1:12" ht="30" x14ac:dyDescent="0.25">
      <c r="A3" s="10"/>
      <c r="B3" s="11"/>
      <c r="C3" s="10"/>
      <c r="D3" s="11"/>
      <c r="E3" s="10"/>
      <c r="F3" s="11"/>
      <c r="G3" s="10"/>
      <c r="H3" s="11"/>
      <c r="I3" s="2" t="s">
        <v>10</v>
      </c>
      <c r="J3" s="3" t="s">
        <v>11</v>
      </c>
      <c r="K3" s="10"/>
      <c r="L3" s="11"/>
    </row>
    <row r="4" spans="1:12" x14ac:dyDescent="0.25">
      <c r="A4" s="4" t="s">
        <v>17</v>
      </c>
      <c r="B4" s="4" t="s">
        <v>34</v>
      </c>
      <c r="C4" s="5" t="s">
        <v>14</v>
      </c>
      <c r="D4" s="8">
        <v>44993</v>
      </c>
      <c r="E4" s="8">
        <v>44993</v>
      </c>
      <c r="F4" s="8">
        <v>44993</v>
      </c>
      <c r="G4" s="8">
        <v>44993</v>
      </c>
      <c r="H4" s="8">
        <v>46454</v>
      </c>
      <c r="I4" s="6">
        <f>10560.62+10560.65+9815.44+10280</f>
        <v>41216.71</v>
      </c>
      <c r="J4" s="4" t="s">
        <v>12</v>
      </c>
      <c r="K4" s="6">
        <f>I4</f>
        <v>41216.71</v>
      </c>
      <c r="L4" s="4" t="s">
        <v>13</v>
      </c>
    </row>
    <row r="5" spans="1:12" x14ac:dyDescent="0.25">
      <c r="A5" s="4" t="s">
        <v>18</v>
      </c>
      <c r="B5" s="4" t="s">
        <v>35</v>
      </c>
      <c r="C5" s="4" t="s">
        <v>14</v>
      </c>
      <c r="D5" s="8">
        <v>44993</v>
      </c>
      <c r="E5" s="8">
        <v>44993</v>
      </c>
      <c r="F5" s="8">
        <v>44993</v>
      </c>
      <c r="G5" s="8">
        <v>44993</v>
      </c>
      <c r="H5" s="8">
        <v>46454</v>
      </c>
      <c r="I5" s="6">
        <f>5343.35+5114.04+5180.02+6802</f>
        <v>22439.41</v>
      </c>
      <c r="J5" s="4" t="s">
        <v>12</v>
      </c>
      <c r="K5" s="6">
        <f t="shared" ref="K5:K20" si="0">I5</f>
        <v>22439.41</v>
      </c>
      <c r="L5" s="4" t="s">
        <v>13</v>
      </c>
    </row>
    <row r="6" spans="1:12" x14ac:dyDescent="0.25">
      <c r="A6" s="4" t="s">
        <v>19</v>
      </c>
      <c r="B6" s="4" t="s">
        <v>34</v>
      </c>
      <c r="C6" s="4" t="s">
        <v>14</v>
      </c>
      <c r="D6" s="8">
        <v>44993</v>
      </c>
      <c r="E6" s="8">
        <v>44993</v>
      </c>
      <c r="F6" s="8">
        <v>44993</v>
      </c>
      <c r="G6" s="8">
        <v>44993</v>
      </c>
      <c r="H6" s="8">
        <v>46454</v>
      </c>
      <c r="I6" s="6">
        <f>4460.49+4460.98+5205.44+4690</f>
        <v>18816.91</v>
      </c>
      <c r="J6" s="4" t="s">
        <v>12</v>
      </c>
      <c r="K6" s="6">
        <f t="shared" si="0"/>
        <v>18816.91</v>
      </c>
      <c r="L6" s="4" t="s">
        <v>13</v>
      </c>
    </row>
    <row r="7" spans="1:12" x14ac:dyDescent="0.25">
      <c r="A7" s="4" t="s">
        <v>20</v>
      </c>
      <c r="B7" s="4" t="s">
        <v>34</v>
      </c>
      <c r="C7" s="4" t="s">
        <v>14</v>
      </c>
      <c r="D7" s="8">
        <v>44993</v>
      </c>
      <c r="E7" s="8">
        <v>44993</v>
      </c>
      <c r="F7" s="8">
        <v>44993</v>
      </c>
      <c r="G7" s="8">
        <v>44993</v>
      </c>
      <c r="H7" s="8">
        <v>46454</v>
      </c>
      <c r="I7" s="6">
        <f>6710.55+5733.89+6096.78+10270</f>
        <v>28811.22</v>
      </c>
      <c r="J7" s="4" t="s">
        <v>12</v>
      </c>
      <c r="K7" s="6">
        <f t="shared" si="0"/>
        <v>28811.22</v>
      </c>
      <c r="L7" s="4" t="s">
        <v>13</v>
      </c>
    </row>
    <row r="8" spans="1:12" x14ac:dyDescent="0.25">
      <c r="A8" s="4" t="s">
        <v>21</v>
      </c>
      <c r="B8" s="4" t="s">
        <v>35</v>
      </c>
      <c r="C8" s="4" t="s">
        <v>14</v>
      </c>
      <c r="D8" s="8">
        <v>44993</v>
      </c>
      <c r="E8" s="8">
        <v>44993</v>
      </c>
      <c r="F8" s="8">
        <v>44993</v>
      </c>
      <c r="G8" s="8">
        <v>44993</v>
      </c>
      <c r="H8" s="8">
        <v>46454</v>
      </c>
      <c r="I8" s="6">
        <f>1158.58+1190.27+1431.22+3777</f>
        <v>7557.07</v>
      </c>
      <c r="J8" s="4" t="s">
        <v>12</v>
      </c>
      <c r="K8" s="6">
        <f t="shared" si="0"/>
        <v>7557.07</v>
      </c>
      <c r="L8" s="4" t="s">
        <v>13</v>
      </c>
    </row>
    <row r="9" spans="1:12" x14ac:dyDescent="0.25">
      <c r="A9" s="4" t="s">
        <v>22</v>
      </c>
      <c r="B9" s="4" t="s">
        <v>34</v>
      </c>
      <c r="C9" s="4" t="s">
        <v>14</v>
      </c>
      <c r="D9" s="8">
        <v>44993</v>
      </c>
      <c r="E9" s="8">
        <v>44993</v>
      </c>
      <c r="F9" s="8">
        <v>44993</v>
      </c>
      <c r="G9" s="8">
        <v>44993</v>
      </c>
      <c r="H9" s="8">
        <v>46454</v>
      </c>
      <c r="I9" s="6">
        <f>892.1+780.52+996.68+2676</f>
        <v>5345.2999999999993</v>
      </c>
      <c r="J9" s="4" t="s">
        <v>12</v>
      </c>
      <c r="K9" s="6">
        <f t="shared" si="0"/>
        <v>5345.2999999999993</v>
      </c>
      <c r="L9" s="4" t="s">
        <v>13</v>
      </c>
    </row>
    <row r="10" spans="1:12" s="1" customFormat="1" x14ac:dyDescent="0.25">
      <c r="A10" s="4" t="s">
        <v>23</v>
      </c>
      <c r="B10" s="4" t="s">
        <v>34</v>
      </c>
      <c r="C10" s="4" t="s">
        <v>14</v>
      </c>
      <c r="D10" s="8">
        <v>44993</v>
      </c>
      <c r="E10" s="8">
        <v>44993</v>
      </c>
      <c r="F10" s="8">
        <v>44993</v>
      </c>
      <c r="G10" s="8">
        <v>44993</v>
      </c>
      <c r="H10" s="8">
        <v>46454</v>
      </c>
      <c r="I10" s="6">
        <f>1189.16+1078.71+1363.59+3438</f>
        <v>7069.46</v>
      </c>
      <c r="J10" s="4" t="s">
        <v>12</v>
      </c>
      <c r="K10" s="6">
        <f t="shared" si="0"/>
        <v>7069.46</v>
      </c>
      <c r="L10" s="4" t="s">
        <v>13</v>
      </c>
    </row>
    <row r="11" spans="1:12" s="1" customFormat="1" x14ac:dyDescent="0.25">
      <c r="A11" s="4" t="s">
        <v>24</v>
      </c>
      <c r="B11" s="4" t="s">
        <v>35</v>
      </c>
      <c r="C11" s="4" t="s">
        <v>14</v>
      </c>
      <c r="D11" s="8">
        <v>44993</v>
      </c>
      <c r="E11" s="8">
        <v>44993</v>
      </c>
      <c r="F11" s="8">
        <v>44993</v>
      </c>
      <c r="G11" s="8">
        <v>44993</v>
      </c>
      <c r="H11" s="8">
        <v>46454</v>
      </c>
      <c r="I11" s="6">
        <f>860.51+645.89+919.27+2582</f>
        <v>5007.67</v>
      </c>
      <c r="J11" s="4" t="s">
        <v>12</v>
      </c>
      <c r="K11" s="6">
        <f t="shared" si="0"/>
        <v>5007.67</v>
      </c>
      <c r="L11" s="4" t="s">
        <v>13</v>
      </c>
    </row>
    <row r="12" spans="1:12" s="1" customFormat="1" x14ac:dyDescent="0.25">
      <c r="A12" s="4" t="s">
        <v>25</v>
      </c>
      <c r="B12" s="4" t="s">
        <v>35</v>
      </c>
      <c r="C12" s="4" t="s">
        <v>14</v>
      </c>
      <c r="D12" s="8">
        <v>44993</v>
      </c>
      <c r="E12" s="8">
        <v>44993</v>
      </c>
      <c r="F12" s="8">
        <v>44993</v>
      </c>
      <c r="G12" s="8">
        <v>44993</v>
      </c>
      <c r="H12" s="8">
        <v>46454</v>
      </c>
      <c r="I12" s="6">
        <f>1661.52+1278.74+2028.94+3485</f>
        <v>8454.2000000000007</v>
      </c>
      <c r="J12" s="4" t="s">
        <v>12</v>
      </c>
      <c r="K12" s="6">
        <f t="shared" si="0"/>
        <v>8454.2000000000007</v>
      </c>
      <c r="L12" s="4" t="s">
        <v>13</v>
      </c>
    </row>
    <row r="13" spans="1:12" x14ac:dyDescent="0.25">
      <c r="A13" s="4" t="s">
        <v>26</v>
      </c>
      <c r="B13" s="4" t="s">
        <v>34</v>
      </c>
      <c r="C13" s="4" t="s">
        <v>14</v>
      </c>
      <c r="D13" s="8">
        <v>44993</v>
      </c>
      <c r="E13" s="8">
        <v>44993</v>
      </c>
      <c r="F13" s="8">
        <v>44993</v>
      </c>
      <c r="G13" s="8">
        <v>44993</v>
      </c>
      <c r="H13" s="8">
        <v>46454</v>
      </c>
      <c r="I13" s="6">
        <f>1304.61+979.35+1522.6+2827</f>
        <v>6633.5599999999995</v>
      </c>
      <c r="J13" s="4" t="s">
        <v>12</v>
      </c>
      <c r="K13" s="6">
        <f t="shared" si="0"/>
        <v>6633.5599999999995</v>
      </c>
      <c r="L13" s="4" t="s">
        <v>13</v>
      </c>
    </row>
    <row r="14" spans="1:12" x14ac:dyDescent="0.25">
      <c r="A14" s="4" t="s">
        <v>27</v>
      </c>
      <c r="B14" s="4" t="s">
        <v>34</v>
      </c>
      <c r="C14" s="4" t="s">
        <v>14</v>
      </c>
      <c r="D14" s="8">
        <v>44993</v>
      </c>
      <c r="E14" s="8">
        <v>44993</v>
      </c>
      <c r="F14" s="8">
        <v>44993</v>
      </c>
      <c r="G14" s="8">
        <v>44993</v>
      </c>
      <c r="H14" s="8">
        <v>46454</v>
      </c>
      <c r="I14" s="6">
        <f>1743.51+1950.3+3846.06+4445</f>
        <v>11984.869999999999</v>
      </c>
      <c r="J14" s="4" t="s">
        <v>12</v>
      </c>
      <c r="K14" s="6">
        <f t="shared" si="0"/>
        <v>11984.869999999999</v>
      </c>
      <c r="L14" s="4" t="s">
        <v>13</v>
      </c>
    </row>
    <row r="15" spans="1:12" x14ac:dyDescent="0.25">
      <c r="A15" s="4" t="s">
        <v>28</v>
      </c>
      <c r="B15" s="4" t="s">
        <v>35</v>
      </c>
      <c r="C15" s="4" t="s">
        <v>14</v>
      </c>
      <c r="D15" s="8">
        <v>44993</v>
      </c>
      <c r="E15" s="8">
        <v>44993</v>
      </c>
      <c r="F15" s="8">
        <v>44993</v>
      </c>
      <c r="G15" s="8">
        <v>44993</v>
      </c>
      <c r="H15" s="8">
        <v>46454</v>
      </c>
      <c r="I15" s="6">
        <f>1206.75+1208.37+1439.85+4174</f>
        <v>8028.9699999999993</v>
      </c>
      <c r="J15" s="4" t="s">
        <v>12</v>
      </c>
      <c r="K15" s="6">
        <f t="shared" si="0"/>
        <v>8028.9699999999993</v>
      </c>
      <c r="L15" s="4" t="s">
        <v>13</v>
      </c>
    </row>
    <row r="16" spans="1:12" x14ac:dyDescent="0.25">
      <c r="A16" s="4" t="s">
        <v>29</v>
      </c>
      <c r="B16" s="4" t="s">
        <v>34</v>
      </c>
      <c r="C16" s="4" t="s">
        <v>14</v>
      </c>
      <c r="D16" s="8">
        <v>44993</v>
      </c>
      <c r="E16" s="8">
        <v>44993</v>
      </c>
      <c r="F16" s="8">
        <v>44993</v>
      </c>
      <c r="G16" s="8">
        <v>44993</v>
      </c>
      <c r="H16" s="8">
        <v>46454</v>
      </c>
      <c r="I16" s="6">
        <f>1239.53+1127.58+2420.22+3070</f>
        <v>7857.33</v>
      </c>
      <c r="J16" s="4" t="s">
        <v>12</v>
      </c>
      <c r="K16" s="6">
        <f t="shared" si="0"/>
        <v>7857.33</v>
      </c>
      <c r="L16" s="4" t="s">
        <v>13</v>
      </c>
    </row>
    <row r="17" spans="1:12" x14ac:dyDescent="0.25">
      <c r="A17" s="4" t="s">
        <v>30</v>
      </c>
      <c r="B17" s="4" t="s">
        <v>35</v>
      </c>
      <c r="C17" s="4" t="s">
        <v>14</v>
      </c>
      <c r="D17" s="8">
        <v>44993</v>
      </c>
      <c r="E17" s="8">
        <v>44993</v>
      </c>
      <c r="F17" s="8">
        <v>44993</v>
      </c>
      <c r="G17" s="8">
        <v>44993</v>
      </c>
      <c r="H17" s="8">
        <v>46454</v>
      </c>
      <c r="I17" s="6">
        <f>1743.51+1342.23+1538.35+4123</f>
        <v>8747.09</v>
      </c>
      <c r="J17" s="4" t="s">
        <v>12</v>
      </c>
      <c r="K17" s="6">
        <f t="shared" si="0"/>
        <v>8747.09</v>
      </c>
      <c r="L17" s="4" t="s">
        <v>13</v>
      </c>
    </row>
    <row r="18" spans="1:12" x14ac:dyDescent="0.25">
      <c r="A18" s="4" t="s">
        <v>31</v>
      </c>
      <c r="B18" s="4" t="s">
        <v>34</v>
      </c>
      <c r="C18" s="4" t="s">
        <v>14</v>
      </c>
      <c r="D18" s="8">
        <v>44993</v>
      </c>
      <c r="E18" s="8">
        <v>44993</v>
      </c>
      <c r="F18" s="8">
        <v>44993</v>
      </c>
      <c r="G18" s="8">
        <v>44993</v>
      </c>
      <c r="H18" s="8">
        <v>46454</v>
      </c>
      <c r="I18" s="6">
        <f>1743.51+939.54+2879.94+3639</f>
        <v>9201.99</v>
      </c>
      <c r="J18" s="4" t="s">
        <v>12</v>
      </c>
      <c r="K18" s="6">
        <f t="shared" si="0"/>
        <v>9201.99</v>
      </c>
      <c r="L18" s="4" t="s">
        <v>13</v>
      </c>
    </row>
    <row r="19" spans="1:12" s="1" customFormat="1" x14ac:dyDescent="0.25">
      <c r="A19" s="7" t="s">
        <v>32</v>
      </c>
      <c r="B19" s="4" t="s">
        <v>35</v>
      </c>
      <c r="C19" s="4" t="s">
        <v>15</v>
      </c>
      <c r="D19" s="8">
        <v>44993</v>
      </c>
      <c r="E19" s="8">
        <v>44993</v>
      </c>
      <c r="F19" s="8">
        <v>44993</v>
      </c>
      <c r="G19" s="8">
        <v>44993</v>
      </c>
      <c r="H19" s="8">
        <v>46454</v>
      </c>
      <c r="I19" s="6">
        <f>155+154.61+154</f>
        <v>463.61</v>
      </c>
      <c r="J19" s="4" t="s">
        <v>12</v>
      </c>
      <c r="K19" s="6">
        <f t="shared" si="0"/>
        <v>463.61</v>
      </c>
      <c r="L19" s="4" t="s">
        <v>13</v>
      </c>
    </row>
    <row r="20" spans="1:12" s="1" customFormat="1" x14ac:dyDescent="0.25">
      <c r="A20" s="7" t="s">
        <v>33</v>
      </c>
      <c r="B20" s="4" t="s">
        <v>34</v>
      </c>
      <c r="C20" s="4" t="s">
        <v>15</v>
      </c>
      <c r="D20" s="8">
        <v>44993</v>
      </c>
      <c r="E20" s="8">
        <v>44993</v>
      </c>
      <c r="F20" s="8">
        <v>44993</v>
      </c>
      <c r="G20" s="8">
        <v>44993</v>
      </c>
      <c r="H20" s="8">
        <v>46454</v>
      </c>
      <c r="I20" s="6">
        <v>0</v>
      </c>
      <c r="J20" s="4" t="s">
        <v>12</v>
      </c>
      <c r="K20" s="6">
        <f t="shared" si="0"/>
        <v>0</v>
      </c>
      <c r="L20" s="4" t="s">
        <v>13</v>
      </c>
    </row>
  </sheetData>
  <mergeCells count="1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K3"/>
    <mergeCell ref="L2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2022-11-02T16:11:45Z</dcterms:created>
  <dcterms:modified xsi:type="dcterms:W3CDTF">2026-05-06T08:01:58Z</dcterms:modified>
</cp:coreProperties>
</file>